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LSC Data\CT23L0\"/>
    </mc:Choice>
  </mc:AlternateContent>
  <bookViews>
    <workbookView xWindow="0" yWindow="0" windowWidth="19305" windowHeight="8085"/>
  </bookViews>
  <sheets>
    <sheet name="CT23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F22" i="1" l="1"/>
  <c r="F17" i="1" l="1"/>
  <c r="F18" i="1"/>
  <c r="F19" i="1"/>
  <c r="F20" i="1"/>
  <c r="F21" i="1"/>
  <c r="E3" i="1" l="1"/>
  <c r="E4" i="1"/>
  <c r="E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3" i="1"/>
  <c r="F2" i="1"/>
  <c r="R3" i="1" l="1"/>
  <c r="G22" i="1" s="1"/>
  <c r="J22" i="1" s="1"/>
  <c r="N22" i="1" s="1"/>
  <c r="K22" i="1" s="1"/>
  <c r="M22" i="1" s="1"/>
  <c r="L22" i="1" s="1"/>
  <c r="G14" i="1" l="1"/>
  <c r="J14" i="1" s="1"/>
  <c r="N14" i="1" s="1"/>
  <c r="K14" i="1" s="1"/>
  <c r="M14" i="1" s="1"/>
  <c r="L14" i="1" s="1"/>
  <c r="G12" i="1"/>
  <c r="J12" i="1" s="1"/>
  <c r="N12" i="1" s="1"/>
  <c r="K12" i="1" s="1"/>
  <c r="M12" i="1" s="1"/>
  <c r="L12" i="1" s="1"/>
  <c r="G9" i="1"/>
  <c r="J9" i="1" s="1"/>
  <c r="N9" i="1" s="1"/>
  <c r="K9" i="1" s="1"/>
  <c r="M9" i="1" s="1"/>
  <c r="L9" i="1" s="1"/>
  <c r="G17" i="1"/>
  <c r="J17" i="1" s="1"/>
  <c r="N17" i="1" s="1"/>
  <c r="K17" i="1" s="1"/>
  <c r="M17" i="1" s="1"/>
  <c r="L17" i="1" s="1"/>
  <c r="G19" i="1"/>
  <c r="J19" i="1" s="1"/>
  <c r="N19" i="1" s="1"/>
  <c r="K19" i="1" s="1"/>
  <c r="M19" i="1" s="1"/>
  <c r="L19" i="1" s="1"/>
  <c r="G18" i="1"/>
  <c r="J18" i="1" s="1"/>
  <c r="N18" i="1" s="1"/>
  <c r="K18" i="1" s="1"/>
  <c r="M18" i="1" s="1"/>
  <c r="L18" i="1" s="1"/>
  <c r="G21" i="1"/>
  <c r="J21" i="1" s="1"/>
  <c r="N21" i="1" s="1"/>
  <c r="K21" i="1" s="1"/>
  <c r="M21" i="1" s="1"/>
  <c r="L21" i="1" s="1"/>
  <c r="G20" i="1"/>
  <c r="J20" i="1" s="1"/>
  <c r="N20" i="1" s="1"/>
  <c r="K20" i="1" s="1"/>
  <c r="M20" i="1" s="1"/>
  <c r="L20" i="1" s="1"/>
  <c r="G3" i="1"/>
  <c r="J3" i="1" s="1"/>
  <c r="N3" i="1" s="1"/>
  <c r="K3" i="1" s="1"/>
  <c r="M3" i="1" s="1"/>
  <c r="L3" i="1" s="1"/>
  <c r="G16" i="1"/>
  <c r="J16" i="1" s="1"/>
  <c r="N16" i="1" s="1"/>
  <c r="K16" i="1" s="1"/>
  <c r="M16" i="1" s="1"/>
  <c r="L16" i="1" s="1"/>
  <c r="G13" i="1"/>
  <c r="J13" i="1" s="1"/>
  <c r="N13" i="1" s="1"/>
  <c r="K13" i="1" s="1"/>
  <c r="M13" i="1" s="1"/>
  <c r="L13" i="1" s="1"/>
  <c r="G15" i="1"/>
  <c r="J15" i="1" s="1"/>
  <c r="N15" i="1" s="1"/>
  <c r="K15" i="1" s="1"/>
  <c r="M15" i="1" s="1"/>
  <c r="L15" i="1" s="1"/>
  <c r="G23" i="1"/>
  <c r="J23" i="1" s="1"/>
  <c r="N23" i="1" s="1"/>
  <c r="K23" i="1" s="1"/>
  <c r="M23" i="1" s="1"/>
  <c r="L23" i="1" s="1"/>
  <c r="G2" i="1"/>
  <c r="J2" i="1" s="1"/>
  <c r="N2" i="1" s="1"/>
  <c r="K2" i="1" s="1"/>
  <c r="M2" i="1" s="1"/>
  <c r="L2" i="1" s="1"/>
  <c r="G6" i="1"/>
  <c r="J6" i="1" s="1"/>
  <c r="N6" i="1" s="1"/>
  <c r="K6" i="1" s="1"/>
  <c r="M6" i="1" s="1"/>
  <c r="L6" i="1" s="1"/>
  <c r="G7" i="1"/>
  <c r="J7" i="1" s="1"/>
  <c r="N7" i="1" s="1"/>
  <c r="K7" i="1" s="1"/>
  <c r="M7" i="1" s="1"/>
  <c r="L7" i="1" s="1"/>
  <c r="G4" i="1"/>
  <c r="J4" i="1" s="1"/>
  <c r="N4" i="1" s="1"/>
  <c r="K4" i="1" s="1"/>
  <c r="M4" i="1" s="1"/>
  <c r="L4" i="1" s="1"/>
  <c r="G5" i="1"/>
  <c r="J5" i="1" s="1"/>
  <c r="N5" i="1" s="1"/>
  <c r="K5" i="1" s="1"/>
  <c r="M5" i="1" s="1"/>
  <c r="L5" i="1" s="1"/>
  <c r="G10" i="1"/>
  <c r="J10" i="1" s="1"/>
  <c r="N10" i="1" s="1"/>
  <c r="K10" i="1" s="1"/>
  <c r="M10" i="1" s="1"/>
  <c r="L10" i="1" s="1"/>
  <c r="G11" i="1"/>
  <c r="J11" i="1" s="1"/>
  <c r="N11" i="1" s="1"/>
  <c r="K11" i="1" s="1"/>
  <c r="M11" i="1" s="1"/>
  <c r="L11" i="1" s="1"/>
  <c r="G8" i="1"/>
  <c r="J8" i="1" s="1"/>
  <c r="N8" i="1" s="1"/>
  <c r="K8" i="1" s="1"/>
  <c r="M8" i="1" s="1"/>
  <c r="L8" i="1" s="1"/>
</calcChain>
</file>

<file path=xl/sharedStrings.xml><?xml version="1.0" encoding="utf-8"?>
<sst xmlns="http://schemas.openxmlformats.org/spreadsheetml/2006/main" count="38" uniqueCount="38">
  <si>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</si>
  <si>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</si>
  <si>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</si>
  <si>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</si>
  <si>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</si>
  <si>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</si>
  <si>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</si>
  <si>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</si>
  <si>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</si>
  <si>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</si>
  <si>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DPM Y-90</t>
  </si>
  <si>
    <t>DPM Sr-90</t>
  </si>
  <si>
    <t>Efficiency factor (Sr)</t>
  </si>
  <si>
    <t>Efficiency Factor (Y)</t>
  </si>
  <si>
    <t>Total bkgd corrected counts (cpm)</t>
  </si>
  <si>
    <t>Blk</t>
  </si>
  <si>
    <t>4 ml/min</t>
  </si>
  <si>
    <t>CT23L 1 mL</t>
  </si>
  <si>
    <t>CT23L 2 mL</t>
  </si>
  <si>
    <t>CT23L 3 mL</t>
  </si>
  <si>
    <t>CT23L 4 mL</t>
  </si>
  <si>
    <t>CT23L 5 mL</t>
  </si>
  <si>
    <t>CT23L 6 mL</t>
  </si>
  <si>
    <t>CT23L 7 mL</t>
  </si>
  <si>
    <t>CT23L 8 mL</t>
  </si>
  <si>
    <t>CT23L 9 mL</t>
  </si>
  <si>
    <t>CT23L 10 mL</t>
  </si>
  <si>
    <t>CT23W 1.5 mL</t>
  </si>
  <si>
    <t>CT23W 2.5 mL</t>
  </si>
  <si>
    <t>CT23W 3.5 mL</t>
  </si>
  <si>
    <t>CT23W 4.5 mL</t>
  </si>
  <si>
    <t>CT23W 5.5 mL</t>
  </si>
  <si>
    <t>CT23W 6.5 mL</t>
  </si>
  <si>
    <t>CT23W 7.5 mL</t>
  </si>
  <si>
    <t>CT23W 8.5 mL</t>
  </si>
  <si>
    <t>CT23W 9.5 mL</t>
  </si>
  <si>
    <t>CT23W 10.5 mL</t>
  </si>
  <si>
    <t>CT23W 11.5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</si>
</sst>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selection activeCell="E24" sqref="E24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8" max="18" width="22.140625" bestFit="1" customWidth="1"/>
  </cols>
  <sheetData>
    <row r="1" spans="1:18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</row>
    <row r="2" spans="1:18" x14ac:dyDescent="0.25">
      <c r="A2" t="s">
        <v>17</v>
      </c>
      <c r="B2" s="1">
        <v>43319.614583333336</v>
      </c>
      <c r="C2" s="1">
        <v>43320.730555555558</v>
      </c>
      <c r="D2" s="3">
        <v>7.23</v>
      </c>
      <c r="E2">
        <f t="shared" ref="E2:E23" si="0">D2-$D$23</f>
        <v>0.82000000000000028</v>
      </c>
      <c r="F2" s="2">
        <f>(C2-B2)*24</f>
        <v>26.783333333325572</v>
      </c>
      <c r="G2">
        <f>1-EXP(-$R$3*F2)</f>
        <v>0.26092670059634837</v>
      </c>
      <c r="H2">
        <v>1</v>
      </c>
      <c r="I2">
        <v>1</v>
      </c>
      <c r="J2">
        <f>E2/((1+G2)*(H2/I2))</f>
        <v>0.65031535902299931</v>
      </c>
      <c r="K2">
        <f>N2*G2*H2</f>
        <v>0.16968464097700095</v>
      </c>
      <c r="L2">
        <f>M2+N2</f>
        <v>0.82000000000000028</v>
      </c>
      <c r="M2">
        <f>K2/H2</f>
        <v>0.16968464097700095</v>
      </c>
      <c r="N2">
        <f>J2/I2</f>
        <v>0.65031535902299931</v>
      </c>
      <c r="R2" t="s">
        <v>2</v>
      </c>
    </row>
    <row r="3" spans="1:18" x14ac:dyDescent="0.25">
      <c r="A3" t="s">
        <v>18</v>
      </c>
      <c r="B3" s="1">
        <v>43319.614583333336</v>
      </c>
      <c r="C3" s="1">
        <v>43320.75277777778</v>
      </c>
      <c r="D3" s="3">
        <v>6.44</v>
      </c>
      <c r="E3">
        <f t="shared" si="0"/>
        <v>3.0000000000000249E-2</v>
      </c>
      <c r="F3" s="2">
        <f t="shared" ref="F3:F21" si="1">(C3-B3)*24</f>
        <v>27.316666666651145</v>
      </c>
      <c r="G3">
        <f t="shared" ref="G3:G21" si="2">1-EXP(-$R$3*F3)</f>
        <v>0.26536316071270671</v>
      </c>
      <c r="H3">
        <v>1</v>
      </c>
      <c r="I3">
        <v>1</v>
      </c>
      <c r="J3">
        <f t="shared" ref="J3:J21" si="3">E3/((1+G3)*(H3/I3))</f>
        <v>2.3708608667809616E-2</v>
      </c>
      <c r="K3">
        <f t="shared" ref="K3:K21" si="4">N3*G3*H3</f>
        <v>6.2913913321906347E-3</v>
      </c>
      <c r="L3">
        <f t="shared" ref="L3:L21" si="5">M3+N3</f>
        <v>3.0000000000000249E-2</v>
      </c>
      <c r="M3">
        <f t="shared" ref="M3:M21" si="6">K3/H3</f>
        <v>6.2913913321906347E-3</v>
      </c>
      <c r="N3">
        <f t="shared" ref="N3:N21" si="7">J3/I3</f>
        <v>2.3708608667809616E-2</v>
      </c>
      <c r="R3">
        <f>LN(2)/61.4</f>
        <v>1.1289042028663604E-2</v>
      </c>
    </row>
    <row r="4" spans="1:18" x14ac:dyDescent="0.25">
      <c r="A4" t="s">
        <v>19</v>
      </c>
      <c r="B4" s="1">
        <v>43319.614583333336</v>
      </c>
      <c r="C4" s="1">
        <v>43320.775694444441</v>
      </c>
      <c r="D4" s="3">
        <v>8.83</v>
      </c>
      <c r="E4">
        <f t="shared" si="0"/>
        <v>2.42</v>
      </c>
      <c r="F4" s="2">
        <f t="shared" si="1"/>
        <v>27.866666666523088</v>
      </c>
      <c r="G4">
        <f t="shared" si="2"/>
        <v>0.26991036973892546</v>
      </c>
      <c r="H4">
        <v>1</v>
      </c>
      <c r="I4">
        <v>1</v>
      </c>
      <c r="J4">
        <f t="shared" si="3"/>
        <v>1.905646302028005</v>
      </c>
      <c r="K4">
        <f t="shared" si="4"/>
        <v>0.51435369797199482</v>
      </c>
      <c r="L4">
        <f t="shared" si="5"/>
        <v>2.42</v>
      </c>
      <c r="M4">
        <f t="shared" si="6"/>
        <v>0.51435369797199482</v>
      </c>
      <c r="N4">
        <f t="shared" si="7"/>
        <v>1.905646302028005</v>
      </c>
    </row>
    <row r="5" spans="1:18" x14ac:dyDescent="0.25">
      <c r="A5" t="s">
        <v>20</v>
      </c>
      <c r="B5" s="1">
        <v>43319.614583333336</v>
      </c>
      <c r="C5" s="1">
        <v>43320.798610995371</v>
      </c>
      <c r="D5" s="3">
        <v>53.5</v>
      </c>
      <c r="E5">
        <f t="shared" si="0"/>
        <v>47.09</v>
      </c>
      <c r="F5" s="2">
        <f t="shared" si="1"/>
        <v>28.416663888841867</v>
      </c>
      <c r="G5">
        <f t="shared" si="2"/>
        <v>0.27442940998501786</v>
      </c>
      <c r="H5">
        <v>1</v>
      </c>
      <c r="I5">
        <v>1</v>
      </c>
      <c r="J5">
        <f t="shared" si="3"/>
        <v>36.949869197191227</v>
      </c>
      <c r="K5">
        <f t="shared" si="4"/>
        <v>10.140130802808773</v>
      </c>
      <c r="L5">
        <f t="shared" si="5"/>
        <v>47.09</v>
      </c>
      <c r="M5">
        <f t="shared" si="6"/>
        <v>10.140130802808773</v>
      </c>
      <c r="N5">
        <f t="shared" si="7"/>
        <v>36.949869197191227</v>
      </c>
    </row>
    <row r="6" spans="1:18" x14ac:dyDescent="0.25">
      <c r="A6" t="s">
        <v>21</v>
      </c>
      <c r="B6" s="1">
        <v>43319.614583333336</v>
      </c>
      <c r="C6" s="1">
        <v>43320.821527604166</v>
      </c>
      <c r="D6" s="3">
        <v>99.73</v>
      </c>
      <c r="E6">
        <f t="shared" si="0"/>
        <v>93.320000000000007</v>
      </c>
      <c r="F6" s="2">
        <f t="shared" si="1"/>
        <v>28.966662499937229</v>
      </c>
      <c r="G6">
        <f t="shared" si="2"/>
        <v>0.2789204900051363</v>
      </c>
      <c r="H6">
        <v>1</v>
      </c>
      <c r="I6">
        <v>1</v>
      </c>
      <c r="J6">
        <f t="shared" si="3"/>
        <v>72.967788638389251</v>
      </c>
      <c r="K6">
        <f t="shared" si="4"/>
        <v>20.352211361610749</v>
      </c>
      <c r="L6">
        <f t="shared" si="5"/>
        <v>93.32</v>
      </c>
      <c r="M6">
        <f t="shared" si="6"/>
        <v>20.352211361610749</v>
      </c>
      <c r="N6">
        <f t="shared" si="7"/>
        <v>72.967788638389251</v>
      </c>
    </row>
    <row r="7" spans="1:18" x14ac:dyDescent="0.25">
      <c r="A7" t="s">
        <v>22</v>
      </c>
      <c r="B7" s="1">
        <v>43319.614583333336</v>
      </c>
      <c r="C7" s="1">
        <v>43320.844444212962</v>
      </c>
      <c r="D7" s="3">
        <v>104.06</v>
      </c>
      <c r="E7">
        <f t="shared" si="0"/>
        <v>97.65</v>
      </c>
      <c r="F7" s="2">
        <f t="shared" si="1"/>
        <v>29.51666111103259</v>
      </c>
      <c r="G7">
        <f t="shared" si="2"/>
        <v>0.28338377148983362</v>
      </c>
      <c r="H7">
        <v>1</v>
      </c>
      <c r="I7">
        <v>1</v>
      </c>
      <c r="J7">
        <f t="shared" si="3"/>
        <v>76.087918648559565</v>
      </c>
      <c r="K7">
        <f t="shared" si="4"/>
        <v>21.562081351440455</v>
      </c>
      <c r="L7">
        <f t="shared" si="5"/>
        <v>97.65000000000002</v>
      </c>
      <c r="M7">
        <f t="shared" si="6"/>
        <v>21.562081351440455</v>
      </c>
      <c r="N7">
        <f t="shared" si="7"/>
        <v>76.087918648559565</v>
      </c>
    </row>
    <row r="8" spans="1:18" x14ac:dyDescent="0.25">
      <c r="A8" t="s">
        <v>23</v>
      </c>
      <c r="B8" s="1">
        <v>43319.614583333336</v>
      </c>
      <c r="C8" s="1">
        <v>43320.867360821758</v>
      </c>
      <c r="D8" s="3">
        <v>111.16</v>
      </c>
      <c r="E8">
        <f t="shared" si="0"/>
        <v>104.75</v>
      </c>
      <c r="F8" s="2">
        <f t="shared" si="1"/>
        <v>30.066659722127952</v>
      </c>
      <c r="G8">
        <f t="shared" si="2"/>
        <v>0.28781942650430736</v>
      </c>
      <c r="H8">
        <v>1</v>
      </c>
      <c r="I8">
        <v>1</v>
      </c>
      <c r="J8">
        <f t="shared" si="3"/>
        <v>81.339043226220241</v>
      </c>
      <c r="K8">
        <f t="shared" si="4"/>
        <v>23.410956773779777</v>
      </c>
      <c r="L8">
        <f t="shared" si="5"/>
        <v>104.75000000000001</v>
      </c>
      <c r="M8">
        <f t="shared" si="6"/>
        <v>23.410956773779777</v>
      </c>
      <c r="N8">
        <f t="shared" si="7"/>
        <v>81.339043226220241</v>
      </c>
    </row>
    <row r="9" spans="1:18" x14ac:dyDescent="0.25">
      <c r="A9" t="s">
        <v>24</v>
      </c>
      <c r="B9" s="1">
        <v>43319.614583333336</v>
      </c>
      <c r="C9" s="1">
        <v>43320.890277430553</v>
      </c>
      <c r="D9" s="3">
        <v>110.48</v>
      </c>
      <c r="E9">
        <f t="shared" si="0"/>
        <v>104.07000000000001</v>
      </c>
      <c r="F9" s="2">
        <f t="shared" si="1"/>
        <v>30.616658333223313</v>
      </c>
      <c r="G9">
        <f t="shared" si="2"/>
        <v>0.29222762604871977</v>
      </c>
      <c r="H9">
        <v>1</v>
      </c>
      <c r="I9">
        <v>1</v>
      </c>
      <c r="J9">
        <f t="shared" si="3"/>
        <v>80.535346793519452</v>
      </c>
      <c r="K9">
        <f t="shared" si="4"/>
        <v>23.534653206480566</v>
      </c>
      <c r="L9">
        <f t="shared" si="5"/>
        <v>104.07000000000002</v>
      </c>
      <c r="M9">
        <f t="shared" si="6"/>
        <v>23.534653206480566</v>
      </c>
      <c r="N9">
        <f t="shared" si="7"/>
        <v>80.535346793519452</v>
      </c>
    </row>
    <row r="10" spans="1:18" x14ac:dyDescent="0.25">
      <c r="A10" t="s">
        <v>25</v>
      </c>
      <c r="B10" s="1">
        <v>43319.614583333336</v>
      </c>
      <c r="C10" s="1">
        <v>43320.913194039349</v>
      </c>
      <c r="D10" s="3">
        <v>109.01</v>
      </c>
      <c r="E10">
        <f t="shared" si="0"/>
        <v>102.60000000000001</v>
      </c>
      <c r="F10" s="2">
        <f t="shared" si="1"/>
        <v>31.166656944318675</v>
      </c>
      <c r="G10">
        <f t="shared" si="2"/>
        <v>0.29660854006478921</v>
      </c>
      <c r="H10">
        <v>1</v>
      </c>
      <c r="I10">
        <v>1</v>
      </c>
      <c r="J10">
        <f t="shared" si="3"/>
        <v>79.129511205342865</v>
      </c>
      <c r="K10">
        <f t="shared" si="4"/>
        <v>23.470488794657125</v>
      </c>
      <c r="L10">
        <f t="shared" si="5"/>
        <v>102.6</v>
      </c>
      <c r="M10">
        <f t="shared" si="6"/>
        <v>23.470488794657125</v>
      </c>
      <c r="N10">
        <f t="shared" si="7"/>
        <v>79.129511205342865</v>
      </c>
    </row>
    <row r="11" spans="1:18" x14ac:dyDescent="0.25">
      <c r="A11" t="s">
        <v>26</v>
      </c>
      <c r="B11" s="1">
        <v>43319.614583333336</v>
      </c>
      <c r="C11" s="1">
        <v>43320.93472222222</v>
      </c>
      <c r="D11" s="3">
        <v>131.91</v>
      </c>
      <c r="E11">
        <f t="shared" si="0"/>
        <v>125.5</v>
      </c>
      <c r="F11" s="2">
        <f t="shared" si="1"/>
        <v>31.68333333323244</v>
      </c>
      <c r="G11">
        <f t="shared" si="2"/>
        <v>0.30069932680783418</v>
      </c>
      <c r="H11">
        <v>1</v>
      </c>
      <c r="I11">
        <v>1</v>
      </c>
      <c r="J11">
        <f t="shared" si="3"/>
        <v>96.486557203040221</v>
      </c>
      <c r="K11">
        <f t="shared" si="4"/>
        <v>29.013442796959779</v>
      </c>
      <c r="L11">
        <f t="shared" si="5"/>
        <v>125.5</v>
      </c>
      <c r="M11">
        <f t="shared" si="6"/>
        <v>29.013442796959779</v>
      </c>
      <c r="N11">
        <f t="shared" si="7"/>
        <v>96.486557203040221</v>
      </c>
    </row>
    <row r="12" spans="1:18" x14ac:dyDescent="0.25">
      <c r="A12" t="s">
        <v>27</v>
      </c>
      <c r="B12" s="1">
        <v>43319.614583333336</v>
      </c>
      <c r="C12" s="1">
        <v>43320.957638888889</v>
      </c>
      <c r="D12" s="3">
        <v>131.6</v>
      </c>
      <c r="E12">
        <f t="shared" ref="E12:E22" si="8">D12-$D$23</f>
        <v>125.19</v>
      </c>
      <c r="F12" s="2">
        <f t="shared" si="1"/>
        <v>32.233333333279006</v>
      </c>
      <c r="G12">
        <f t="shared" si="2"/>
        <v>0.30502781425106085</v>
      </c>
      <c r="H12">
        <v>1</v>
      </c>
      <c r="I12">
        <v>1</v>
      </c>
      <c r="J12">
        <f t="shared" si="3"/>
        <v>95.928989890414698</v>
      </c>
      <c r="K12">
        <f t="shared" si="4"/>
        <v>29.261010109585307</v>
      </c>
      <c r="L12">
        <f t="shared" si="5"/>
        <v>125.19</v>
      </c>
      <c r="M12">
        <f t="shared" si="6"/>
        <v>29.261010109585307</v>
      </c>
      <c r="N12">
        <f t="shared" si="7"/>
        <v>95.928989890414698</v>
      </c>
    </row>
    <row r="13" spans="1:18" x14ac:dyDescent="0.25">
      <c r="A13" t="s">
        <v>28</v>
      </c>
      <c r="B13" s="1">
        <v>43319.614583333336</v>
      </c>
      <c r="C13" s="1">
        <v>43320.980555613423</v>
      </c>
      <c r="D13" s="3">
        <v>116.45</v>
      </c>
      <c r="E13">
        <f t="shared" si="8"/>
        <v>110.04</v>
      </c>
      <c r="F13" s="2">
        <f t="shared" si="1"/>
        <v>32.783334722102154</v>
      </c>
      <c r="G13">
        <f t="shared" si="2"/>
        <v>0.30932952032251837</v>
      </c>
      <c r="H13">
        <v>1</v>
      </c>
      <c r="I13">
        <v>1</v>
      </c>
      <c r="J13">
        <f t="shared" si="3"/>
        <v>84.043014605593399</v>
      </c>
      <c r="K13">
        <f t="shared" si="4"/>
        <v>25.996985394406611</v>
      </c>
      <c r="L13">
        <f t="shared" si="5"/>
        <v>110.04</v>
      </c>
      <c r="M13">
        <f t="shared" si="6"/>
        <v>25.996985394406611</v>
      </c>
      <c r="N13">
        <f t="shared" si="7"/>
        <v>84.043014605593399</v>
      </c>
    </row>
    <row r="14" spans="1:18" x14ac:dyDescent="0.25">
      <c r="A14" t="s">
        <v>29</v>
      </c>
      <c r="B14" s="1">
        <v>43319.614583333336</v>
      </c>
      <c r="C14" s="1">
        <v>43321.003472337965</v>
      </c>
      <c r="D14" s="3">
        <v>97.27</v>
      </c>
      <c r="E14">
        <f t="shared" si="8"/>
        <v>90.86</v>
      </c>
      <c r="F14" s="2">
        <f t="shared" si="1"/>
        <v>33.333336111099925</v>
      </c>
      <c r="G14">
        <f t="shared" si="2"/>
        <v>0.31360459989788847</v>
      </c>
      <c r="H14">
        <v>1</v>
      </c>
      <c r="I14">
        <v>1</v>
      </c>
      <c r="J14">
        <f t="shared" si="3"/>
        <v>69.168454500740097</v>
      </c>
      <c r="K14">
        <f t="shared" si="4"/>
        <v>21.691545499259902</v>
      </c>
      <c r="L14">
        <f t="shared" si="5"/>
        <v>90.86</v>
      </c>
      <c r="M14">
        <f t="shared" si="6"/>
        <v>21.691545499259902</v>
      </c>
      <c r="N14">
        <f t="shared" si="7"/>
        <v>69.168454500740097</v>
      </c>
    </row>
    <row r="15" spans="1:18" x14ac:dyDescent="0.25">
      <c r="A15" t="s">
        <v>30</v>
      </c>
      <c r="B15" s="1">
        <v>43319.614583333336</v>
      </c>
      <c r="C15" s="1">
        <v>43321.026389062499</v>
      </c>
      <c r="D15" s="3">
        <v>41.69</v>
      </c>
      <c r="E15">
        <f t="shared" si="8"/>
        <v>35.28</v>
      </c>
      <c r="F15" s="2">
        <f t="shared" si="1"/>
        <v>33.883337499923073</v>
      </c>
      <c r="G15">
        <f t="shared" si="2"/>
        <v>0.31785321778589481</v>
      </c>
      <c r="H15">
        <v>1</v>
      </c>
      <c r="I15">
        <v>1</v>
      </c>
      <c r="J15">
        <f t="shared" si="3"/>
        <v>26.770811440801726</v>
      </c>
      <c r="K15">
        <f t="shared" si="4"/>
        <v>8.5091885591982752</v>
      </c>
      <c r="L15">
        <f t="shared" si="5"/>
        <v>35.28</v>
      </c>
      <c r="M15">
        <f t="shared" si="6"/>
        <v>8.5091885591982752</v>
      </c>
      <c r="N15">
        <f t="shared" si="7"/>
        <v>26.770811440801726</v>
      </c>
    </row>
    <row r="16" spans="1:18" x14ac:dyDescent="0.25">
      <c r="A16" t="s">
        <v>31</v>
      </c>
      <c r="B16" s="1">
        <v>43319.614583333336</v>
      </c>
      <c r="C16" s="1">
        <v>43321.049305787034</v>
      </c>
      <c r="D16" s="3">
        <v>19.649999999999999</v>
      </c>
      <c r="E16">
        <f t="shared" si="8"/>
        <v>13.239999999999998</v>
      </c>
      <c r="F16" s="2">
        <f t="shared" si="1"/>
        <v>34.433338888746221</v>
      </c>
      <c r="G16">
        <f t="shared" si="2"/>
        <v>0.32207553777919562</v>
      </c>
      <c r="H16">
        <v>1</v>
      </c>
      <c r="I16">
        <v>1</v>
      </c>
      <c r="J16">
        <f t="shared" si="3"/>
        <v>10.014556371143792</v>
      </c>
      <c r="K16">
        <f t="shared" si="4"/>
        <v>3.2254436288562065</v>
      </c>
      <c r="L16">
        <f t="shared" si="5"/>
        <v>13.239999999999998</v>
      </c>
      <c r="M16">
        <f t="shared" si="6"/>
        <v>3.2254436288562065</v>
      </c>
      <c r="N16">
        <f t="shared" si="7"/>
        <v>10.014556371143792</v>
      </c>
    </row>
    <row r="17" spans="1:14" x14ac:dyDescent="0.25">
      <c r="A17" t="s">
        <v>32</v>
      </c>
      <c r="B17" s="1">
        <v>43319.614583333336</v>
      </c>
      <c r="C17" s="1">
        <v>43321.072222511575</v>
      </c>
      <c r="D17" s="3">
        <v>14.09</v>
      </c>
      <c r="E17">
        <f t="shared" si="8"/>
        <v>7.68</v>
      </c>
      <c r="F17" s="2">
        <f>(C17-B17)*24</f>
        <v>34.983340277743991</v>
      </c>
      <c r="G17">
        <f>1-EXP(-$R$3*F17)</f>
        <v>0.32627172265658777</v>
      </c>
      <c r="H17">
        <v>1</v>
      </c>
      <c r="I17">
        <v>1</v>
      </c>
      <c r="J17">
        <f>E17/((1+G17)*(H17/I17))</f>
        <v>5.7906685853307502</v>
      </c>
      <c r="K17">
        <f>N17*G17*H17</f>
        <v>1.8893314146692499</v>
      </c>
      <c r="L17">
        <f>M17+N17</f>
        <v>7.68</v>
      </c>
      <c r="M17">
        <f>K17/H17</f>
        <v>1.8893314146692499</v>
      </c>
      <c r="N17">
        <f>J17/I17</f>
        <v>5.7906685853307502</v>
      </c>
    </row>
    <row r="18" spans="1:14" x14ac:dyDescent="0.25">
      <c r="A18" t="s">
        <v>33</v>
      </c>
      <c r="B18" s="1">
        <v>43319.614583333336</v>
      </c>
      <c r="C18" s="1">
        <v>43321.095139236109</v>
      </c>
      <c r="D18" s="3">
        <v>12.38</v>
      </c>
      <c r="E18">
        <f t="shared" si="8"/>
        <v>5.9700000000000006</v>
      </c>
      <c r="F18" s="2">
        <f t="shared" si="1"/>
        <v>35.533341666567139</v>
      </c>
      <c r="G18">
        <f t="shared" si="2"/>
        <v>0.33044193418532342</v>
      </c>
      <c r="H18">
        <v>1</v>
      </c>
      <c r="I18">
        <v>1</v>
      </c>
      <c r="J18">
        <f t="shared" si="3"/>
        <v>4.4872307814437935</v>
      </c>
      <c r="K18">
        <f t="shared" si="4"/>
        <v>1.4827692185562074</v>
      </c>
      <c r="L18">
        <f t="shared" si="5"/>
        <v>5.9700000000000006</v>
      </c>
      <c r="M18">
        <f t="shared" si="6"/>
        <v>1.4827692185562074</v>
      </c>
      <c r="N18">
        <f t="shared" si="7"/>
        <v>4.4872307814437935</v>
      </c>
    </row>
    <row r="19" spans="1:14" x14ac:dyDescent="0.25">
      <c r="A19" t="s">
        <v>34</v>
      </c>
      <c r="B19" s="1">
        <v>43319.614583333336</v>
      </c>
      <c r="C19" s="1">
        <v>43321.118055960651</v>
      </c>
      <c r="D19" s="3">
        <v>11.77</v>
      </c>
      <c r="E19">
        <f t="shared" si="8"/>
        <v>5.3599999999999994</v>
      </c>
      <c r="F19" s="2">
        <f t="shared" si="1"/>
        <v>36.08334305556491</v>
      </c>
      <c r="G19">
        <f t="shared" si="2"/>
        <v>0.33458633313665143</v>
      </c>
      <c r="H19">
        <v>1</v>
      </c>
      <c r="I19">
        <v>1</v>
      </c>
      <c r="J19">
        <f t="shared" si="3"/>
        <v>4.0162257524415814</v>
      </c>
      <c r="K19">
        <f t="shared" si="4"/>
        <v>1.3437742475584176</v>
      </c>
      <c r="L19">
        <f t="shared" si="5"/>
        <v>5.3599999999999994</v>
      </c>
      <c r="M19">
        <f t="shared" si="6"/>
        <v>1.3437742475584176</v>
      </c>
      <c r="N19">
        <f t="shared" si="7"/>
        <v>4.0162257524415814</v>
      </c>
    </row>
    <row r="20" spans="1:14" x14ac:dyDescent="0.25">
      <c r="A20" t="s">
        <v>35</v>
      </c>
      <c r="B20" s="1">
        <v>43319.614583333336</v>
      </c>
      <c r="C20" s="1">
        <v>43321.13958333333</v>
      </c>
      <c r="D20" s="3">
        <v>13.51</v>
      </c>
      <c r="E20">
        <f t="shared" si="8"/>
        <v>7.1</v>
      </c>
      <c r="F20" s="2">
        <f t="shared" si="1"/>
        <v>36.599999999860302</v>
      </c>
      <c r="G20">
        <f t="shared" si="2"/>
        <v>0.33845610326926856</v>
      </c>
      <c r="H20">
        <v>1</v>
      </c>
      <c r="I20">
        <v>1</v>
      </c>
      <c r="J20">
        <f t="shared" si="3"/>
        <v>5.3046192420190508</v>
      </c>
      <c r="K20">
        <f t="shared" si="4"/>
        <v>1.7953807579809489</v>
      </c>
      <c r="L20">
        <f t="shared" si="5"/>
        <v>7.1</v>
      </c>
      <c r="M20">
        <f t="shared" si="6"/>
        <v>1.7953807579809489</v>
      </c>
      <c r="N20">
        <f t="shared" si="7"/>
        <v>5.3046192420190508</v>
      </c>
    </row>
    <row r="21" spans="1:14" x14ac:dyDescent="0.25">
      <c r="A21" t="s">
        <v>36</v>
      </c>
      <c r="B21" s="1">
        <v>43319.614583333336</v>
      </c>
      <c r="C21" s="1">
        <v>43321.162499999999</v>
      </c>
      <c r="D21" s="3">
        <v>12.21</v>
      </c>
      <c r="E21">
        <f t="shared" si="8"/>
        <v>5.8000000000000007</v>
      </c>
      <c r="F21" s="2">
        <f t="shared" si="1"/>
        <v>37.149999999906868</v>
      </c>
      <c r="G21">
        <f t="shared" si="2"/>
        <v>0.3425508861858515</v>
      </c>
      <c r="H21">
        <v>1</v>
      </c>
      <c r="I21">
        <v>1</v>
      </c>
      <c r="J21">
        <f t="shared" si="3"/>
        <v>4.3201342010042048</v>
      </c>
      <c r="K21">
        <f t="shared" si="4"/>
        <v>1.479865798995796</v>
      </c>
      <c r="L21">
        <f t="shared" si="5"/>
        <v>5.8000000000000007</v>
      </c>
      <c r="M21">
        <f t="shared" si="6"/>
        <v>1.479865798995796</v>
      </c>
      <c r="N21">
        <f t="shared" si="7"/>
        <v>4.3201342010042048</v>
      </c>
    </row>
    <row r="22" spans="1:14" x14ac:dyDescent="0.25">
      <c r="A22" t="s">
        <v>37</v>
      </c>
      <c r="B22" s="1">
        <v>43319.614583333336</v>
      </c>
      <c r="C22" s="1">
        <v>43321.185416608794</v>
      </c>
      <c r="D22" s="3">
        <v>14.87</v>
      </c>
      <c r="E22">
        <f t="shared" si="8"/>
        <v>8.4599999999999991</v>
      </c>
      <c r="F22" s="2">
        <f t="shared" ref="F22" si="9">(C22-B22)*24</f>
        <v>37.699998611002229</v>
      </c>
      <c r="G22">
        <f t="shared" ref="G22" si="10">1-EXP(-$R$3*F22)</f>
        <v>0.34662031322703613</v>
      </c>
      <c r="H22">
        <v>1</v>
      </c>
      <c r="I22">
        <v>1</v>
      </c>
      <c r="J22">
        <f t="shared" ref="J22" si="11">E22/((1+G22)*(H22/I22))</f>
        <v>6.2823944633112552</v>
      </c>
      <c r="K22">
        <f t="shared" ref="K22" si="12">N22*G22*H22</f>
        <v>2.1776055366887448</v>
      </c>
      <c r="L22">
        <f t="shared" ref="L22" si="13">M22+N22</f>
        <v>8.4600000000000009</v>
      </c>
      <c r="M22">
        <f t="shared" ref="M22" si="14">K22/H22</f>
        <v>2.1776055366887448</v>
      </c>
      <c r="N22">
        <f t="shared" ref="N22" si="15">J22/I22</f>
        <v>6.2823944633112552</v>
      </c>
    </row>
    <row r="23" spans="1:14" x14ac:dyDescent="0.25">
      <c r="A23" t="s">
        <v>15</v>
      </c>
      <c r="B23" s="1">
        <v>43319.614583333336</v>
      </c>
      <c r="C23" s="1">
        <v>43321.208333275463</v>
      </c>
      <c r="D23" s="3">
        <v>6.41</v>
      </c>
      <c r="E23">
        <f t="shared" si="0"/>
        <v>0</v>
      </c>
      <c r="F23" s="2">
        <f>(C23-B23)*24</f>
        <v>38.249998611048795</v>
      </c>
      <c r="G23">
        <f>1-EXP(-$R$3*F23)</f>
        <v>0.35066456182892325</v>
      </c>
      <c r="H23">
        <v>1</v>
      </c>
      <c r="I23">
        <v>1</v>
      </c>
      <c r="J23">
        <f>E23/((1+G23)*(H23/I23))</f>
        <v>0</v>
      </c>
      <c r="K23">
        <f>N23*G23*H23</f>
        <v>0</v>
      </c>
      <c r="L23">
        <f>M23+N23</f>
        <v>0</v>
      </c>
      <c r="M23">
        <f>K23/H23</f>
        <v>0</v>
      </c>
      <c r="N23">
        <f>J23/I23</f>
        <v>0</v>
      </c>
    </row>
    <row r="27" spans="1:14" x14ac:dyDescent="0.25">
      <c r="E27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CT23L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2018-08-20T11:07:50Z</dcterms:modified>
</cp:coreProperties>
</file>